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760"/>
  </bookViews>
  <sheets>
    <sheet name="Q1 to Q3" sheetId="1" r:id="rId1"/>
    <sheet name="Q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F81" i="1"/>
  <c r="F80" i="1"/>
  <c r="C81" i="1"/>
  <c r="D81" i="1"/>
  <c r="E81" i="1"/>
  <c r="B81" i="1"/>
  <c r="C80" i="1"/>
  <c r="D80" i="1"/>
  <c r="E80" i="1"/>
  <c r="B80" i="1"/>
  <c r="C67" i="1"/>
  <c r="F8" i="2" s="1"/>
  <c r="C66" i="1"/>
  <c r="C8" i="2" s="1"/>
  <c r="C65" i="1"/>
  <c r="D8" i="2" s="1"/>
  <c r="C64" i="1"/>
  <c r="E8" i="2" s="1"/>
  <c r="F41" i="1"/>
  <c r="D46" i="1"/>
  <c r="F48" i="1" s="1"/>
  <c r="F6" i="2" s="1"/>
  <c r="F15" i="2" s="1"/>
  <c r="C43" i="1"/>
  <c r="F43" i="1" s="1"/>
  <c r="C44" i="1"/>
  <c r="F44" i="1" s="1"/>
  <c r="C45" i="1"/>
  <c r="F45" i="1" s="1"/>
  <c r="C42" i="1"/>
  <c r="F42" i="1" s="1"/>
  <c r="F46" i="1" l="1"/>
  <c r="F47" i="1" l="1"/>
  <c r="F5" i="2" s="1"/>
  <c r="F14" i="2" s="1"/>
  <c r="F4" i="2"/>
  <c r="D38" i="1" l="1"/>
  <c r="F40" i="1" s="1"/>
  <c r="D6" i="2" s="1"/>
  <c r="D15" i="2" s="1"/>
  <c r="F33" i="1"/>
  <c r="C35" i="1"/>
  <c r="F35" i="1" s="1"/>
  <c r="C36" i="1"/>
  <c r="F36" i="1" s="1"/>
  <c r="C37" i="1"/>
  <c r="F37" i="1" s="1"/>
  <c r="C34" i="1"/>
  <c r="F34" i="1" s="1"/>
  <c r="D29" i="1"/>
  <c r="F31" i="1" s="1"/>
  <c r="C6" i="2" s="1"/>
  <c r="C15" i="2" s="1"/>
  <c r="F24" i="1"/>
  <c r="C26" i="1"/>
  <c r="F26" i="1" s="1"/>
  <c r="C27" i="1"/>
  <c r="F27" i="1" s="1"/>
  <c r="C28" i="1"/>
  <c r="F28" i="1" s="1"/>
  <c r="C25" i="1"/>
  <c r="F25" i="1" s="1"/>
  <c r="D20" i="1"/>
  <c r="F22" i="1" s="1"/>
  <c r="E6" i="2" s="1"/>
  <c r="E15" i="2" s="1"/>
  <c r="F15" i="1"/>
  <c r="C17" i="1"/>
  <c r="F17" i="1" s="1"/>
  <c r="C18" i="1"/>
  <c r="F18" i="1" s="1"/>
  <c r="C19" i="1"/>
  <c r="F19" i="1" s="1"/>
  <c r="B8" i="2"/>
  <c r="C16" i="1"/>
  <c r="F16" i="1" s="1"/>
  <c r="F4" i="1"/>
  <c r="D9" i="1"/>
  <c r="F9" i="1" s="1"/>
  <c r="F10" i="1" s="1"/>
  <c r="C8" i="1"/>
  <c r="F8" i="1" s="1"/>
  <c r="C7" i="1"/>
  <c r="F7" i="1" s="1"/>
  <c r="C6" i="1"/>
  <c r="F6" i="1" s="1"/>
  <c r="C5" i="1"/>
  <c r="F5" i="1" s="1"/>
  <c r="F38" i="1" l="1"/>
  <c r="F29" i="1"/>
  <c r="F11" i="1"/>
  <c r="B6" i="2" s="1"/>
  <c r="B15" i="2" s="1"/>
  <c r="F20" i="1"/>
  <c r="B4" i="2"/>
  <c r="F12" i="1"/>
  <c r="B5" i="2"/>
  <c r="B14" i="2" s="1"/>
  <c r="F23" i="1" l="1"/>
  <c r="E4" i="2"/>
  <c r="F32" i="1"/>
  <c r="C4" i="2"/>
  <c r="F39" i="1"/>
  <c r="D5" i="2" s="1"/>
  <c r="D14" i="2" s="1"/>
  <c r="D4" i="2"/>
  <c r="F30" i="1"/>
  <c r="C5" i="2" s="1"/>
  <c r="C14" i="2" s="1"/>
  <c r="F21" i="1"/>
  <c r="E5" i="2" s="1"/>
  <c r="E14" i="2" s="1"/>
</calcChain>
</file>

<file path=xl/sharedStrings.xml><?xml version="1.0" encoding="utf-8"?>
<sst xmlns="http://schemas.openxmlformats.org/spreadsheetml/2006/main" count="83" uniqueCount="62">
  <si>
    <t>Beginning Price</t>
  </si>
  <si>
    <t>Dividend</t>
  </si>
  <si>
    <t>Ending Price</t>
  </si>
  <si>
    <t>Holding Period Return</t>
  </si>
  <si>
    <t>Stock</t>
  </si>
  <si>
    <t>Year</t>
  </si>
  <si>
    <t>5 Year HPR</t>
  </si>
  <si>
    <t>5 Year EAR</t>
  </si>
  <si>
    <t>5 Year HPR per Year</t>
  </si>
  <si>
    <t>Dig Deep</t>
  </si>
  <si>
    <t>PBB</t>
  </si>
  <si>
    <t>MS</t>
  </si>
  <si>
    <t>Risk versus Return</t>
  </si>
  <si>
    <t>Return</t>
  </si>
  <si>
    <t>5 Year Total Return</t>
  </si>
  <si>
    <t>Annual HPR</t>
  </si>
  <si>
    <t>EAR</t>
  </si>
  <si>
    <t>Expected Return</t>
  </si>
  <si>
    <t>Risk</t>
  </si>
  <si>
    <t>Standard Deviation</t>
  </si>
  <si>
    <t>Beta</t>
  </si>
  <si>
    <t>Correlation</t>
  </si>
  <si>
    <t>Coefficient of Variation</t>
  </si>
  <si>
    <t>Coefficient of Variation on HPR</t>
  </si>
  <si>
    <t>Coefficient of Variation on EAR</t>
  </si>
  <si>
    <t>CAPM Expected Return</t>
  </si>
  <si>
    <t>Buy/Sell By Rule</t>
  </si>
  <si>
    <t>Repeat for Each Stock or Index, across all years.</t>
  </si>
  <si>
    <t>Pork, Byrd &amp; Belly</t>
  </si>
  <si>
    <t>Moon Shine</t>
  </si>
  <si>
    <t>Intel</t>
  </si>
  <si>
    <t>Capital Asset Pricing Model</t>
  </si>
  <si>
    <t>E(R) = Rf + Beta*(Rm - Rf)</t>
  </si>
  <si>
    <t>Rf</t>
  </si>
  <si>
    <t>Standard Dev</t>
  </si>
  <si>
    <t>Corr Coeff</t>
  </si>
  <si>
    <t>Expected Return For Dig Deep:</t>
  </si>
  <si>
    <t>Rm</t>
  </si>
  <si>
    <t>CV = Std Dev / HPR or EAR</t>
  </si>
  <si>
    <t>Std Dev</t>
  </si>
  <si>
    <t>Index</t>
  </si>
  <si>
    <t>INTC</t>
  </si>
  <si>
    <t>BUY</t>
  </si>
  <si>
    <t>Market Index (Russell 4000)</t>
  </si>
  <si>
    <t>5 Year Converted EAR</t>
  </si>
  <si>
    <t>Dig Deep E(R)?</t>
  </si>
  <si>
    <t>E(R) of INTC</t>
  </si>
  <si>
    <t>INTC CV</t>
  </si>
  <si>
    <t>DD</t>
  </si>
  <si>
    <t>Expected Return For Moon Shine:</t>
  </si>
  <si>
    <t>Expected Return For Pork,Byrd&amp;Belly:</t>
  </si>
  <si>
    <t>Expected Return For Market Index:</t>
  </si>
  <si>
    <t>Pork,Byrd&amp;Belly</t>
  </si>
  <si>
    <t>Market Index</t>
  </si>
  <si>
    <t>CV on EAR</t>
  </si>
  <si>
    <t>CV on HPR</t>
  </si>
  <si>
    <t>HPR</t>
  </si>
  <si>
    <t>Dig Deep CV</t>
  </si>
  <si>
    <t>Pork,Byrd&amp;Belly CV</t>
  </si>
  <si>
    <t>Moon Shine CV</t>
  </si>
  <si>
    <t>Market Index CV</t>
  </si>
  <si>
    <t>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</si>
</sst>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0.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3" fillId="0" borderId="0" xfId="0" applyFont="1"/>
    <xf numFmtId="2" fontId="0" fillId="0" borderId="0" xfId="0" applyNumberFormat="1"/>
    <xf numFmtId="164" fontId="0" fillId="0" borderId="0" xfId="2" applyNumberFormat="1" applyFont="1"/>
    <xf numFmtId="164" fontId="0" fillId="2" borderId="0" xfId="2" applyNumberFormat="1" applyFont="1" applyFill="1"/>
    <xf numFmtId="9" fontId="0" fillId="0" borderId="0" xfId="0" applyNumberFormat="1"/>
    <xf numFmtId="16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right"/>
    </xf>
    <xf numFmtId="43" fontId="0" fillId="2" borderId="2" xfId="1" applyFont="1" applyFill="1" applyBorder="1"/>
    <xf numFmtId="0" fontId="4" fillId="0" borderId="0" xfId="0" applyFont="1"/>
    <xf numFmtId="164" fontId="4" fillId="0" borderId="0" xfId="2" applyNumberFormat="1" applyFont="1"/>
    <xf numFmtId="10" fontId="4" fillId="2" borderId="0" xfId="0" applyNumberFormat="1" applyFont="1" applyFill="1"/>
    <xf numFmtId="10" fontId="4" fillId="0" borderId="0" xfId="0" applyNumberFormat="1" applyFont="1"/>
    <xf numFmtId="0" fontId="4" fillId="3" borderId="0" xfId="0" applyFont="1" applyFill="1"/>
    <xf numFmtId="0" fontId="4" fillId="2" borderId="0" xfId="0" applyFont="1" applyFill="1"/>
    <xf numFmtId="164" fontId="4" fillId="0" borderId="0" xfId="0" applyNumberFormat="1" applyFont="1"/>
    <xf numFmtId="164" fontId="4" fillId="2" borderId="0" xfId="2" applyNumberFormat="1" applyFont="1" applyFill="1"/>
    <xf numFmtId="2" fontId="4" fillId="0" borderId="0" xfId="0" applyNumberFormat="1" applyFont="1"/>
    <xf numFmtId="9" fontId="4" fillId="0" borderId="0" xfId="0" applyNumberFormat="1" applyFont="1"/>
    <xf numFmtId="43" fontId="4" fillId="0" borderId="0" xfId="1" applyFont="1"/>
    <xf numFmtId="165" fontId="4" fillId="0" borderId="0" xfId="0" applyNumberFormat="1" applyFont="1"/>
    <xf numFmtId="10" fontId="4" fillId="0" borderId="0" xfId="2" applyNumberFormat="1" applyFont="1"/>
    <xf numFmtId="0" fontId="5" fillId="0" borderId="0" xfId="0" applyFont="1"/>
    <xf numFmtId="0" fontId="5" fillId="2" borderId="0" xfId="0" applyFont="1" applyFill="1"/>
    <xf numFmtId="10" fontId="4" fillId="0" borderId="0" xfId="0" quotePrefix="1" applyNumberFormat="1" applyFont="1"/>
    <xf numFmtId="0" fontId="4" fillId="0" borderId="0" xfId="0" applyFont="1" applyAlignment="1">
      <alignment horizontal="center"/>
    </xf>
    <xf numFmtId="43" fontId="4" fillId="2" borderId="2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3"/>
  <sheetViews>
    <sheetView tabSelected="1" topLeftCell="A13" zoomScale="150" zoomScaleNormal="150" workbookViewId="0">
      <selection activeCell="A73" sqref="A73"/>
    </sheetView>
  </sheetViews>
  <sheetFormatPr defaultColWidth="11" defaultRowHeight="15.75" x14ac:dyDescent="0.25"/>
  <cols>
    <col min="1" max="1" width="15.875" customWidth="1"/>
    <col min="2" max="2" width="11.75" customWidth="1"/>
    <col min="3" max="3" width="19.75" customWidth="1"/>
    <col min="4" max="4" width="13.875" customWidth="1"/>
    <col min="5" max="5" width="14.75" customWidth="1"/>
    <col min="6" max="6" width="15.375" customWidth="1"/>
  </cols>
  <sheetData>
    <row r="3" spans="1:8" x14ac:dyDescent="0.25">
      <c r="A3" s="2" t="s">
        <v>4</v>
      </c>
      <c r="B3" s="2" t="s">
        <v>5</v>
      </c>
      <c r="C3" s="2" t="s">
        <v>0</v>
      </c>
      <c r="D3" s="2" t="s">
        <v>1</v>
      </c>
      <c r="E3" s="2" t="s">
        <v>2</v>
      </c>
      <c r="F3" s="2" t="s">
        <v>3</v>
      </c>
    </row>
    <row r="4" spans="1:8" x14ac:dyDescent="0.25">
      <c r="A4" t="s">
        <v>30</v>
      </c>
      <c r="B4">
        <v>2010</v>
      </c>
      <c r="C4" s="5">
        <v>25.5</v>
      </c>
      <c r="D4" s="5">
        <v>1</v>
      </c>
      <c r="E4">
        <v>28.37</v>
      </c>
      <c r="F4" s="6">
        <f>(E4-C4+D4)/C4</f>
        <v>0.15176470588235297</v>
      </c>
    </row>
    <row r="5" spans="1:8" x14ac:dyDescent="0.25">
      <c r="B5">
        <v>2011</v>
      </c>
      <c r="C5">
        <f>E4</f>
        <v>28.37</v>
      </c>
      <c r="D5">
        <v>1.04</v>
      </c>
      <c r="E5">
        <v>33.46</v>
      </c>
      <c r="F5" s="6">
        <f t="shared" ref="F5:F8" si="0">(E5-C5+D5)/C5</f>
        <v>0.21607331688403242</v>
      </c>
    </row>
    <row r="6" spans="1:8" x14ac:dyDescent="0.25">
      <c r="B6">
        <v>2012</v>
      </c>
      <c r="C6">
        <f t="shared" ref="C6:C8" si="1">E5</f>
        <v>33.46</v>
      </c>
      <c r="D6" s="5">
        <v>1.2</v>
      </c>
      <c r="E6">
        <v>49.66</v>
      </c>
      <c r="F6" s="6">
        <f>(E6-C6+D6)/C6</f>
        <v>0.52002390914524788</v>
      </c>
    </row>
    <row r="7" spans="1:8" x14ac:dyDescent="0.25">
      <c r="B7">
        <v>2013</v>
      </c>
      <c r="C7">
        <f t="shared" si="1"/>
        <v>49.66</v>
      </c>
      <c r="D7">
        <v>1.26</v>
      </c>
      <c r="E7">
        <v>43.03</v>
      </c>
      <c r="F7" s="6">
        <f t="shared" si="0"/>
        <v>-0.10813532017720491</v>
      </c>
    </row>
    <row r="8" spans="1:8" x14ac:dyDescent="0.25">
      <c r="B8">
        <v>2014</v>
      </c>
      <c r="C8">
        <f t="shared" si="1"/>
        <v>43.03</v>
      </c>
      <c r="D8">
        <v>1.32</v>
      </c>
      <c r="E8">
        <v>52.37</v>
      </c>
      <c r="F8" s="6">
        <f t="shared" si="0"/>
        <v>0.24773413897280958</v>
      </c>
    </row>
    <row r="9" spans="1:8" x14ac:dyDescent="0.25">
      <c r="B9" t="s">
        <v>6</v>
      </c>
      <c r="D9" s="5">
        <f>SUM(D4:D8)</f>
        <v>5.82</v>
      </c>
      <c r="F9" s="6">
        <f>(E8-C4+D9)/C4</f>
        <v>1.2819607843137255</v>
      </c>
    </row>
    <row r="10" spans="1:8" x14ac:dyDescent="0.25">
      <c r="B10" t="s">
        <v>8</v>
      </c>
      <c r="F10" s="6">
        <f>F9/5</f>
        <v>0.25639215686274508</v>
      </c>
    </row>
    <row r="11" spans="1:8" x14ac:dyDescent="0.25">
      <c r="B11" t="s">
        <v>7</v>
      </c>
      <c r="F11" s="7">
        <f>(((E8+D9)-C4)/C4+1)^(0.2) - 1</f>
        <v>0.17940139017914536</v>
      </c>
    </row>
    <row r="12" spans="1:8" x14ac:dyDescent="0.25">
      <c r="B12" t="s">
        <v>44</v>
      </c>
      <c r="F12" s="7">
        <f>(F9+1)^0.2 - 1</f>
        <v>0.17940139017914536</v>
      </c>
    </row>
    <row r="13" spans="1:8" x14ac:dyDescent="0.25">
      <c r="F13" s="6"/>
      <c r="H13" s="6"/>
    </row>
    <row r="14" spans="1:8" x14ac:dyDescent="0.25">
      <c r="A14" s="4" t="s">
        <v>27</v>
      </c>
    </row>
    <row r="15" spans="1:8" x14ac:dyDescent="0.25">
      <c r="A15" s="13" t="s">
        <v>9</v>
      </c>
      <c r="B15" s="13">
        <v>2010</v>
      </c>
      <c r="C15" s="13">
        <v>32</v>
      </c>
      <c r="D15" s="13">
        <v>1</v>
      </c>
      <c r="E15" s="13">
        <v>35</v>
      </c>
      <c r="F15" s="14">
        <f>(E15-C15+D15)/C15</f>
        <v>0.125</v>
      </c>
    </row>
    <row r="16" spans="1:8" x14ac:dyDescent="0.25">
      <c r="A16" s="13"/>
      <c r="B16" s="13">
        <v>2011</v>
      </c>
      <c r="C16" s="13">
        <f>E15</f>
        <v>35</v>
      </c>
      <c r="D16" s="13">
        <v>1</v>
      </c>
      <c r="E16" s="13">
        <v>31</v>
      </c>
      <c r="F16" s="14">
        <f t="shared" ref="F16:F19" si="2">(E16-C16+D16)/C16</f>
        <v>-8.5714285714285715E-2</v>
      </c>
    </row>
    <row r="17" spans="1:6" x14ac:dyDescent="0.25">
      <c r="A17" s="13"/>
      <c r="B17" s="13">
        <v>2012</v>
      </c>
      <c r="C17" s="13">
        <f t="shared" ref="C17:C19" si="3">E16</f>
        <v>31</v>
      </c>
      <c r="D17" s="13">
        <v>1.1000000000000001</v>
      </c>
      <c r="E17" s="13">
        <v>36</v>
      </c>
      <c r="F17" s="14">
        <f t="shared" si="2"/>
        <v>0.19677419354838707</v>
      </c>
    </row>
    <row r="18" spans="1:6" x14ac:dyDescent="0.25">
      <c r="A18" s="13"/>
      <c r="B18" s="13">
        <v>2013</v>
      </c>
      <c r="C18" s="13">
        <f t="shared" si="3"/>
        <v>36</v>
      </c>
      <c r="D18" s="13">
        <v>1.25</v>
      </c>
      <c r="E18" s="13">
        <v>40</v>
      </c>
      <c r="F18" s="14">
        <f t="shared" si="2"/>
        <v>0.14583333333333334</v>
      </c>
    </row>
    <row r="19" spans="1:6" x14ac:dyDescent="0.25">
      <c r="A19" s="13"/>
      <c r="B19" s="13">
        <v>2014</v>
      </c>
      <c r="C19" s="13">
        <f t="shared" si="3"/>
        <v>40</v>
      </c>
      <c r="D19" s="13">
        <v>1.25</v>
      </c>
      <c r="E19" s="13">
        <v>41</v>
      </c>
      <c r="F19" s="14">
        <f t="shared" si="2"/>
        <v>5.6250000000000001E-2</v>
      </c>
    </row>
    <row r="20" spans="1:6" x14ac:dyDescent="0.25">
      <c r="A20" s="13"/>
      <c r="B20" s="13" t="s">
        <v>6</v>
      </c>
      <c r="C20" s="13"/>
      <c r="D20" s="13">
        <f>SUM(D15:D19)</f>
        <v>5.6</v>
      </c>
      <c r="E20" s="13"/>
      <c r="F20" s="14">
        <f>(E19-C15+D20)/C15</f>
        <v>0.45624999999999999</v>
      </c>
    </row>
    <row r="21" spans="1:6" x14ac:dyDescent="0.25">
      <c r="A21" s="13"/>
      <c r="B21" s="13" t="s">
        <v>8</v>
      </c>
      <c r="C21" s="13"/>
      <c r="D21" s="13"/>
      <c r="E21" s="13"/>
      <c r="F21" s="14">
        <f>F20/5</f>
        <v>9.1249999999999998E-2</v>
      </c>
    </row>
    <row r="22" spans="1:6" x14ac:dyDescent="0.25">
      <c r="A22" s="13"/>
      <c r="B22" s="13" t="s">
        <v>7</v>
      </c>
      <c r="C22" s="13"/>
      <c r="D22" s="13"/>
      <c r="E22" s="13"/>
      <c r="F22" s="15">
        <f>(((E19+D20)-C15)/C15+1)^(0.2)-1</f>
        <v>7.8070562992907266E-2</v>
      </c>
    </row>
    <row r="23" spans="1:6" x14ac:dyDescent="0.25">
      <c r="A23" s="13"/>
      <c r="B23" s="13"/>
      <c r="C23" s="13"/>
      <c r="D23" s="13"/>
      <c r="E23" s="13"/>
      <c r="F23" s="15">
        <f>(F20+1)^(0.2)-1</f>
        <v>7.8070562992907266E-2</v>
      </c>
    </row>
    <row r="24" spans="1:6" x14ac:dyDescent="0.25">
      <c r="A24" s="13" t="s">
        <v>28</v>
      </c>
      <c r="B24" s="13">
        <v>2010</v>
      </c>
      <c r="C24" s="13">
        <v>15</v>
      </c>
      <c r="D24" s="13">
        <v>0.8</v>
      </c>
      <c r="E24" s="13">
        <v>22</v>
      </c>
      <c r="F24" s="16">
        <f>(E24-C24+D24)/C24</f>
        <v>0.52</v>
      </c>
    </row>
    <row r="25" spans="1:6" x14ac:dyDescent="0.25">
      <c r="A25" s="13"/>
      <c r="B25" s="13">
        <v>2011</v>
      </c>
      <c r="C25" s="13">
        <f>E24</f>
        <v>22</v>
      </c>
      <c r="D25" s="13">
        <v>1.5</v>
      </c>
      <c r="E25" s="13">
        <v>40</v>
      </c>
      <c r="F25" s="16">
        <f t="shared" ref="F25:F28" si="4">(E25-C25+D25)/C25</f>
        <v>0.88636363636363635</v>
      </c>
    </row>
    <row r="26" spans="1:6" x14ac:dyDescent="0.25">
      <c r="A26" s="13"/>
      <c r="B26" s="13">
        <v>2012</v>
      </c>
      <c r="C26" s="13">
        <f t="shared" ref="C26:C28" si="5">E25</f>
        <v>40</v>
      </c>
      <c r="D26" s="13">
        <v>1.5</v>
      </c>
      <c r="E26" s="13">
        <v>38</v>
      </c>
      <c r="F26" s="16">
        <f t="shared" si="4"/>
        <v>-1.2500000000000001E-2</v>
      </c>
    </row>
    <row r="27" spans="1:6" x14ac:dyDescent="0.25">
      <c r="A27" s="13"/>
      <c r="B27" s="13">
        <v>2013</v>
      </c>
      <c r="C27" s="13">
        <f t="shared" si="5"/>
        <v>38</v>
      </c>
      <c r="D27" s="13">
        <v>0.5</v>
      </c>
      <c r="E27" s="13">
        <v>37</v>
      </c>
      <c r="F27" s="16">
        <f t="shared" si="4"/>
        <v>-1.3157894736842105E-2</v>
      </c>
    </row>
    <row r="28" spans="1:6" x14ac:dyDescent="0.25">
      <c r="A28" s="13"/>
      <c r="B28" s="13">
        <v>2014</v>
      </c>
      <c r="C28" s="13">
        <f t="shared" si="5"/>
        <v>37</v>
      </c>
      <c r="D28" s="13">
        <v>0.5</v>
      </c>
      <c r="E28" s="13">
        <v>32</v>
      </c>
      <c r="F28" s="16">
        <f t="shared" si="4"/>
        <v>-0.12162162162162163</v>
      </c>
    </row>
    <row r="29" spans="1:6" x14ac:dyDescent="0.25">
      <c r="A29" s="13"/>
      <c r="B29" s="13" t="s">
        <v>6</v>
      </c>
      <c r="C29" s="13"/>
      <c r="D29" s="13">
        <f>SUM(D24:D28)</f>
        <v>4.8</v>
      </c>
      <c r="E29" s="13"/>
      <c r="F29" s="16">
        <f>(E28-C24+D29)/C24</f>
        <v>1.4533333333333334</v>
      </c>
    </row>
    <row r="30" spans="1:6" x14ac:dyDescent="0.25">
      <c r="A30" s="13"/>
      <c r="B30" s="13" t="s">
        <v>8</v>
      </c>
      <c r="C30" s="13"/>
      <c r="D30" s="13"/>
      <c r="E30" s="13"/>
      <c r="F30" s="16">
        <f>F29/5</f>
        <v>0.29066666666666668</v>
      </c>
    </row>
    <row r="31" spans="1:6" x14ac:dyDescent="0.25">
      <c r="A31" s="13"/>
      <c r="B31" s="13" t="s">
        <v>7</v>
      </c>
      <c r="C31" s="13"/>
      <c r="D31" s="13"/>
      <c r="E31" s="13"/>
      <c r="F31" s="15">
        <f>(((E28+D29)-C24)/C24+1)^(0.2)-1</f>
        <v>0.19660637411460713</v>
      </c>
    </row>
    <row r="32" spans="1:6" x14ac:dyDescent="0.25">
      <c r="A32" s="13"/>
      <c r="B32" s="13" t="s">
        <v>44</v>
      </c>
      <c r="C32" s="13"/>
      <c r="D32" s="13"/>
      <c r="E32" s="13"/>
      <c r="F32" s="15">
        <f>(F29+1)^(0.2)-1</f>
        <v>0.19660637411460713</v>
      </c>
    </row>
    <row r="33" spans="1:6" x14ac:dyDescent="0.25">
      <c r="A33" s="13" t="s">
        <v>29</v>
      </c>
      <c r="B33" s="13">
        <v>2010</v>
      </c>
      <c r="C33" s="13">
        <v>10</v>
      </c>
      <c r="D33" s="13">
        <v>0</v>
      </c>
      <c r="E33" s="13">
        <v>18</v>
      </c>
      <c r="F33" s="16">
        <f>(E33-C33+D33)/C33</f>
        <v>0.8</v>
      </c>
    </row>
    <row r="34" spans="1:6" x14ac:dyDescent="0.25">
      <c r="A34" s="13"/>
      <c r="B34" s="13">
        <v>2011</v>
      </c>
      <c r="C34" s="13">
        <f>E33</f>
        <v>18</v>
      </c>
      <c r="D34" s="13">
        <v>0</v>
      </c>
      <c r="E34" s="13">
        <v>13</v>
      </c>
      <c r="F34" s="16">
        <f t="shared" ref="F34:F37" si="6">(E34-C34+D34)/C34</f>
        <v>-0.27777777777777779</v>
      </c>
    </row>
    <row r="35" spans="1:6" x14ac:dyDescent="0.25">
      <c r="A35" s="13"/>
      <c r="B35" s="13">
        <v>2012</v>
      </c>
      <c r="C35" s="13">
        <f t="shared" ref="C35:C37" si="7">E34</f>
        <v>13</v>
      </c>
      <c r="D35" s="13">
        <v>0</v>
      </c>
      <c r="E35" s="13">
        <v>21</v>
      </c>
      <c r="F35" s="16">
        <f t="shared" si="6"/>
        <v>0.61538461538461542</v>
      </c>
    </row>
    <row r="36" spans="1:6" x14ac:dyDescent="0.25">
      <c r="A36" s="13"/>
      <c r="B36" s="13">
        <v>2013</v>
      </c>
      <c r="C36" s="13">
        <f t="shared" si="7"/>
        <v>21</v>
      </c>
      <c r="D36" s="13">
        <v>0</v>
      </c>
      <c r="E36" s="13">
        <v>35</v>
      </c>
      <c r="F36" s="16">
        <f t="shared" si="6"/>
        <v>0.66666666666666663</v>
      </c>
    </row>
    <row r="37" spans="1:6" x14ac:dyDescent="0.25">
      <c r="A37" s="13"/>
      <c r="B37" s="13">
        <v>2014</v>
      </c>
      <c r="C37" s="13">
        <f t="shared" si="7"/>
        <v>35</v>
      </c>
      <c r="D37" s="13">
        <v>0</v>
      </c>
      <c r="E37" s="13">
        <v>32</v>
      </c>
      <c r="F37" s="16">
        <f t="shared" si="6"/>
        <v>-8.5714285714285715E-2</v>
      </c>
    </row>
    <row r="38" spans="1:6" x14ac:dyDescent="0.25">
      <c r="A38" s="13"/>
      <c r="B38" s="13" t="s">
        <v>6</v>
      </c>
      <c r="C38" s="13"/>
      <c r="D38" s="13">
        <f>SUM(D33:D37)</f>
        <v>0</v>
      </c>
      <c r="E38" s="13"/>
      <c r="F38" s="16">
        <f>(E37-C33+D38)/C33</f>
        <v>2.2000000000000002</v>
      </c>
    </row>
    <row r="39" spans="1:6" x14ac:dyDescent="0.25">
      <c r="A39" s="13"/>
      <c r="B39" s="13" t="s">
        <v>8</v>
      </c>
      <c r="C39" s="13"/>
      <c r="D39" s="13"/>
      <c r="E39" s="13"/>
      <c r="F39" s="16">
        <f>F38/5</f>
        <v>0.44000000000000006</v>
      </c>
    </row>
    <row r="40" spans="1:6" x14ac:dyDescent="0.25">
      <c r="A40" s="13"/>
      <c r="B40" s="13" t="s">
        <v>7</v>
      </c>
      <c r="C40" s="13"/>
      <c r="D40" s="13"/>
      <c r="E40" s="13"/>
      <c r="F40" s="15">
        <f>(((E37+D38)-C33)/C33+1)^(0.2)-1</f>
        <v>0.2619146889603865</v>
      </c>
    </row>
    <row r="41" spans="1:6" x14ac:dyDescent="0.25">
      <c r="A41" s="13" t="s">
        <v>43</v>
      </c>
      <c r="B41" s="13">
        <v>2010</v>
      </c>
      <c r="C41" s="13">
        <v>1200</v>
      </c>
      <c r="D41" s="13">
        <v>0</v>
      </c>
      <c r="E41" s="13">
        <v>1400</v>
      </c>
      <c r="F41" s="16">
        <f>(E41-C41+D41)/C41</f>
        <v>0.16666666666666666</v>
      </c>
    </row>
    <row r="42" spans="1:6" x14ac:dyDescent="0.25">
      <c r="A42" s="13"/>
      <c r="B42" s="13">
        <v>2011</v>
      </c>
      <c r="C42" s="13">
        <f>E41</f>
        <v>1400</v>
      </c>
      <c r="D42" s="13">
        <v>0</v>
      </c>
      <c r="E42" s="13">
        <v>1800</v>
      </c>
      <c r="F42" s="16">
        <f t="shared" ref="F42:F45" si="8">(E42-C42+D42)/C42</f>
        <v>0.2857142857142857</v>
      </c>
    </row>
    <row r="43" spans="1:6" x14ac:dyDescent="0.25">
      <c r="A43" s="13"/>
      <c r="B43" s="13">
        <v>2012</v>
      </c>
      <c r="C43" s="13">
        <f t="shared" ref="C43:C45" si="9">E42</f>
        <v>1800</v>
      </c>
      <c r="D43" s="13">
        <v>0</v>
      </c>
      <c r="E43" s="13">
        <v>1750</v>
      </c>
      <c r="F43" s="16">
        <f t="shared" si="8"/>
        <v>-2.7777777777777776E-2</v>
      </c>
    </row>
    <row r="44" spans="1:6" x14ac:dyDescent="0.25">
      <c r="A44" s="13"/>
      <c r="B44" s="13">
        <v>2013</v>
      </c>
      <c r="C44" s="13">
        <f t="shared" si="9"/>
        <v>1750</v>
      </c>
      <c r="D44" s="13">
        <v>0</v>
      </c>
      <c r="E44" s="13">
        <v>1600</v>
      </c>
      <c r="F44" s="16">
        <f t="shared" si="8"/>
        <v>-8.5714285714285715E-2</v>
      </c>
    </row>
    <row r="45" spans="1:6" x14ac:dyDescent="0.25">
      <c r="A45" s="13"/>
      <c r="B45" s="13">
        <v>2014</v>
      </c>
      <c r="C45" s="13">
        <f t="shared" si="9"/>
        <v>1600</v>
      </c>
      <c r="D45" s="13">
        <v>0</v>
      </c>
      <c r="E45" s="13">
        <v>1700</v>
      </c>
      <c r="F45" s="16">
        <f t="shared" si="8"/>
        <v>6.25E-2</v>
      </c>
    </row>
    <row r="46" spans="1:6" x14ac:dyDescent="0.25">
      <c r="A46" s="13"/>
      <c r="B46" s="13" t="s">
        <v>6</v>
      </c>
      <c r="C46" s="13"/>
      <c r="D46" s="13">
        <f>SUM(D41:D45)</f>
        <v>0</v>
      </c>
      <c r="E46" s="13"/>
      <c r="F46" s="16">
        <f>(E45-C41+D46)/C41</f>
        <v>0.41666666666666669</v>
      </c>
    </row>
    <row r="47" spans="1:6" x14ac:dyDescent="0.25">
      <c r="A47" s="13"/>
      <c r="B47" s="13" t="s">
        <v>8</v>
      </c>
      <c r="C47" s="13"/>
      <c r="D47" s="13"/>
      <c r="E47" s="13"/>
      <c r="F47" s="16">
        <f>F46/5</f>
        <v>8.3333333333333343E-2</v>
      </c>
    </row>
    <row r="48" spans="1:6" x14ac:dyDescent="0.25">
      <c r="A48" s="13"/>
      <c r="B48" s="13" t="s">
        <v>7</v>
      </c>
      <c r="C48" s="13"/>
      <c r="D48" s="13"/>
      <c r="E48" s="13"/>
      <c r="F48" s="15">
        <f>(((E45+D46)-C41)/C41+1)^(0.2)-1</f>
        <v>7.2145025900850923E-2</v>
      </c>
    </row>
    <row r="49" spans="1:6" x14ac:dyDescent="0.25">
      <c r="A49" s="13"/>
      <c r="B49" s="13"/>
      <c r="C49" s="13"/>
      <c r="D49" s="13"/>
      <c r="E49" s="13"/>
      <c r="F49" s="16"/>
    </row>
    <row r="50" spans="1:6" x14ac:dyDescent="0.25">
      <c r="A50" s="13"/>
      <c r="B50" s="13"/>
      <c r="C50" s="13"/>
      <c r="D50" s="13"/>
      <c r="E50" s="13"/>
      <c r="F50" s="13"/>
    </row>
    <row r="51" spans="1:6" x14ac:dyDescent="0.25">
      <c r="A51" s="17"/>
      <c r="B51" s="17"/>
      <c r="C51" s="17"/>
      <c r="D51" s="17"/>
      <c r="E51" s="17"/>
      <c r="F51" s="17"/>
    </row>
    <row r="52" spans="1:6" x14ac:dyDescent="0.25">
      <c r="A52" s="13"/>
      <c r="B52" s="13"/>
      <c r="C52" s="13"/>
      <c r="D52" s="13"/>
      <c r="E52" s="13"/>
      <c r="F52" s="13"/>
    </row>
    <row r="53" spans="1:6" x14ac:dyDescent="0.25">
      <c r="A53" s="26" t="s">
        <v>31</v>
      </c>
      <c r="B53" s="13"/>
      <c r="C53" s="13"/>
      <c r="D53" s="13"/>
      <c r="E53" s="13"/>
      <c r="F53" s="13"/>
    </row>
    <row r="54" spans="1:6" x14ac:dyDescent="0.25">
      <c r="A54" s="13"/>
      <c r="B54" s="13"/>
      <c r="C54" s="13"/>
      <c r="D54" s="13"/>
      <c r="E54" s="13"/>
      <c r="F54" s="13"/>
    </row>
    <row r="55" spans="1:6" x14ac:dyDescent="0.25">
      <c r="A55" s="27" t="s">
        <v>32</v>
      </c>
      <c r="B55" s="18"/>
      <c r="C55" s="13"/>
      <c r="D55" s="13"/>
      <c r="E55" s="13"/>
      <c r="F55" s="13"/>
    </row>
    <row r="56" spans="1:6" x14ac:dyDescent="0.25">
      <c r="A56" s="13"/>
      <c r="B56" s="13" t="s">
        <v>9</v>
      </c>
      <c r="C56" s="13" t="s">
        <v>52</v>
      </c>
      <c r="D56" s="13" t="s">
        <v>29</v>
      </c>
      <c r="E56" s="13" t="s">
        <v>53</v>
      </c>
      <c r="F56" s="13" t="s">
        <v>41</v>
      </c>
    </row>
    <row r="57" spans="1:6" x14ac:dyDescent="0.25">
      <c r="A57" s="26" t="s">
        <v>33</v>
      </c>
      <c r="B57" s="16">
        <v>1.2500000000000001E-2</v>
      </c>
      <c r="C57" s="16">
        <v>1.2500000000000001E-2</v>
      </c>
      <c r="D57" s="16">
        <v>1.2500000000000001E-2</v>
      </c>
      <c r="E57" s="16">
        <v>1.2500000000000001E-2</v>
      </c>
      <c r="F57" s="16">
        <v>1.2500000000000001E-2</v>
      </c>
    </row>
    <row r="58" spans="1:6" x14ac:dyDescent="0.25">
      <c r="A58" s="26" t="s">
        <v>37</v>
      </c>
      <c r="B58" s="19">
        <v>7.0000000000000007E-2</v>
      </c>
      <c r="C58" s="19">
        <v>7.0000000000000007E-2</v>
      </c>
      <c r="D58" s="19">
        <v>7.0000000000000007E-2</v>
      </c>
      <c r="E58" s="19">
        <v>7.0000000000000007E-2</v>
      </c>
      <c r="F58" s="19">
        <v>7.0000000000000007E-2</v>
      </c>
    </row>
    <row r="59" spans="1:6" x14ac:dyDescent="0.25">
      <c r="A59" s="27" t="s">
        <v>45</v>
      </c>
      <c r="B59" s="20"/>
      <c r="C59" s="13"/>
      <c r="D59" s="13"/>
      <c r="E59" s="13"/>
      <c r="F59" s="13"/>
    </row>
    <row r="60" spans="1:6" x14ac:dyDescent="0.25">
      <c r="A60" s="26" t="s">
        <v>20</v>
      </c>
      <c r="B60" s="21">
        <v>0.75</v>
      </c>
      <c r="C60" s="13">
        <v>1.25</v>
      </c>
      <c r="D60" s="13">
        <v>1.7</v>
      </c>
      <c r="E60" s="13">
        <v>1</v>
      </c>
      <c r="F60" s="13">
        <v>0.94</v>
      </c>
    </row>
    <row r="61" spans="1:6" x14ac:dyDescent="0.25">
      <c r="A61" s="26" t="s">
        <v>34</v>
      </c>
      <c r="B61" s="22">
        <v>0.05</v>
      </c>
      <c r="C61" s="22">
        <v>0.15</v>
      </c>
      <c r="D61" s="22">
        <v>0.19</v>
      </c>
      <c r="E61" s="22">
        <v>0.05</v>
      </c>
      <c r="F61" s="22">
        <v>0.06</v>
      </c>
    </row>
    <row r="62" spans="1:6" x14ac:dyDescent="0.25">
      <c r="A62" s="26" t="s">
        <v>35</v>
      </c>
      <c r="B62" s="21">
        <v>0.6</v>
      </c>
      <c r="C62" s="13">
        <v>0.45</v>
      </c>
      <c r="D62" s="13">
        <v>-0.3</v>
      </c>
      <c r="E62" s="13">
        <v>1</v>
      </c>
      <c r="F62" s="13">
        <v>0.5</v>
      </c>
    </row>
    <row r="63" spans="1:6" x14ac:dyDescent="0.25">
      <c r="A63" s="13"/>
      <c r="B63" s="13"/>
      <c r="C63" s="13"/>
      <c r="D63" s="13"/>
      <c r="E63" s="13"/>
      <c r="F63" s="13"/>
    </row>
    <row r="64" spans="1:6" x14ac:dyDescent="0.25">
      <c r="A64" s="13" t="s">
        <v>36</v>
      </c>
      <c r="B64" s="13"/>
      <c r="C64" s="16">
        <f>B57+B60*(B58-B57)</f>
        <v>5.5625000000000008E-2</v>
      </c>
      <c r="D64" s="13"/>
      <c r="E64" s="13"/>
      <c r="F64" s="13"/>
    </row>
    <row r="65" spans="1:6" x14ac:dyDescent="0.25">
      <c r="A65" s="13" t="s">
        <v>49</v>
      </c>
      <c r="B65" s="13"/>
      <c r="C65" s="16">
        <f>D57+D60*(D58-D57)</f>
        <v>0.11025000000000001</v>
      </c>
      <c r="D65" s="13"/>
      <c r="E65" s="13"/>
      <c r="F65" s="13"/>
    </row>
    <row r="66" spans="1:6" x14ac:dyDescent="0.25">
      <c r="A66" s="13" t="s">
        <v>50</v>
      </c>
      <c r="B66" s="13"/>
      <c r="C66" s="16">
        <f>C57+C60*(C58-C57)</f>
        <v>8.4375000000000006E-2</v>
      </c>
      <c r="D66" s="13"/>
      <c r="E66" s="13"/>
      <c r="F66" s="13"/>
    </row>
    <row r="67" spans="1:6" x14ac:dyDescent="0.25">
      <c r="A67" s="13" t="s">
        <v>51</v>
      </c>
      <c r="B67" s="13"/>
      <c r="C67" s="16">
        <f>E57+E60*(E58-E57)</f>
        <v>7.0000000000000007E-2</v>
      </c>
      <c r="D67" s="13"/>
      <c r="E67" s="13"/>
      <c r="F67" s="13"/>
    </row>
    <row r="68" spans="1:6" x14ac:dyDescent="0.25">
      <c r="A68" s="13" t="s">
        <v>46</v>
      </c>
      <c r="B68" s="13"/>
      <c r="C68" s="16">
        <f>F57+F60*(F58-F57)</f>
        <v>6.6550000000000012E-2</v>
      </c>
      <c r="D68" s="13"/>
      <c r="E68" s="13"/>
      <c r="F68" s="13"/>
    </row>
    <row r="69" spans="1:6" x14ac:dyDescent="0.25">
      <c r="A69" s="17"/>
      <c r="B69" s="17"/>
      <c r="C69" s="17"/>
      <c r="D69" s="17"/>
      <c r="E69" s="17"/>
      <c r="F69" s="17"/>
    </row>
    <row r="70" spans="1:6" x14ac:dyDescent="0.25">
      <c r="A70" s="13"/>
      <c r="B70" s="13"/>
      <c r="C70" s="13"/>
      <c r="D70" s="13"/>
      <c r="E70" s="13"/>
      <c r="F70" s="13"/>
    </row>
    <row r="71" spans="1:6" s="1" customFormat="1" x14ac:dyDescent="0.25">
      <c r="A71" s="27" t="s">
        <v>22</v>
      </c>
      <c r="B71" s="18"/>
      <c r="C71" s="18"/>
      <c r="D71" s="18"/>
      <c r="E71" s="18"/>
      <c r="F71" s="18"/>
    </row>
    <row r="72" spans="1:6" x14ac:dyDescent="0.25">
      <c r="A72" s="13"/>
      <c r="B72" s="13"/>
      <c r="C72" s="13"/>
      <c r="D72" s="13"/>
      <c r="E72" s="13"/>
      <c r="F72" s="13"/>
    </row>
    <row r="73" spans="1:6" x14ac:dyDescent="0.25">
      <c r="A73" s="26" t="s">
        <v>38</v>
      </c>
      <c r="B73" s="13"/>
      <c r="C73" s="13"/>
      <c r="D73" s="13"/>
      <c r="E73" s="13"/>
      <c r="F73" s="13"/>
    </row>
    <row r="74" spans="1:6" x14ac:dyDescent="0.25">
      <c r="A74" s="13"/>
      <c r="B74" s="13"/>
      <c r="C74" s="13"/>
      <c r="D74" s="13"/>
      <c r="E74" s="13"/>
      <c r="F74" s="13"/>
    </row>
    <row r="75" spans="1:6" x14ac:dyDescent="0.25">
      <c r="A75" s="13"/>
      <c r="B75" s="13"/>
      <c r="C75" s="13"/>
      <c r="D75" s="13"/>
      <c r="E75" s="13"/>
      <c r="F75" s="13"/>
    </row>
    <row r="76" spans="1:6" x14ac:dyDescent="0.25">
      <c r="A76" s="13"/>
      <c r="B76" s="13" t="s">
        <v>57</v>
      </c>
      <c r="C76" s="13" t="s">
        <v>58</v>
      </c>
      <c r="D76" s="13" t="s">
        <v>59</v>
      </c>
      <c r="E76" s="13" t="s">
        <v>60</v>
      </c>
      <c r="F76" s="13" t="s">
        <v>47</v>
      </c>
    </row>
    <row r="77" spans="1:6" x14ac:dyDescent="0.25">
      <c r="A77" s="13" t="s">
        <v>39</v>
      </c>
      <c r="B77" s="22">
        <v>0.05</v>
      </c>
      <c r="C77" s="22">
        <v>0.15</v>
      </c>
      <c r="D77" s="22">
        <v>0.19</v>
      </c>
      <c r="E77" s="22">
        <v>0.05</v>
      </c>
      <c r="F77" s="22">
        <v>0.06</v>
      </c>
    </row>
    <row r="78" spans="1:6" x14ac:dyDescent="0.25">
      <c r="A78" s="13" t="s">
        <v>16</v>
      </c>
      <c r="B78" s="16">
        <v>7.8100000000000003E-2</v>
      </c>
      <c r="C78" s="16">
        <v>0.1966</v>
      </c>
      <c r="D78" s="16">
        <v>0.26190000000000002</v>
      </c>
      <c r="E78" s="16">
        <v>7.2099999999999997E-2</v>
      </c>
      <c r="F78" s="16">
        <v>0.17899999999999999</v>
      </c>
    </row>
    <row r="79" spans="1:6" x14ac:dyDescent="0.25">
      <c r="A79" s="13" t="s">
        <v>56</v>
      </c>
      <c r="B79" s="16">
        <v>9.0999999999999998E-2</v>
      </c>
      <c r="C79" s="16">
        <v>0.29070000000000001</v>
      </c>
      <c r="D79" s="16">
        <v>0.44</v>
      </c>
      <c r="E79" s="16">
        <v>8.3299999999999999E-2</v>
      </c>
      <c r="F79" s="16">
        <v>0.25600000000000001</v>
      </c>
    </row>
    <row r="80" spans="1:6" x14ac:dyDescent="0.25">
      <c r="A80" s="13" t="s">
        <v>54</v>
      </c>
      <c r="B80" s="23">
        <f>B77/B78</f>
        <v>0.6402048655569782</v>
      </c>
      <c r="C80" s="23">
        <f t="shared" ref="C80:E80" si="10">C77/C78</f>
        <v>0.76297049847405896</v>
      </c>
      <c r="D80" s="23">
        <f t="shared" si="10"/>
        <v>0.72546773577701407</v>
      </c>
      <c r="E80" s="23">
        <f t="shared" si="10"/>
        <v>0.69348127600554788</v>
      </c>
      <c r="F80" s="24">
        <f>F77/F78</f>
        <v>0.33519553072625696</v>
      </c>
    </row>
    <row r="81" spans="1:6" x14ac:dyDescent="0.25">
      <c r="A81" s="13" t="s">
        <v>55</v>
      </c>
      <c r="B81" s="21">
        <f>B77/B79</f>
        <v>0.5494505494505495</v>
      </c>
      <c r="C81" s="21">
        <f t="shared" ref="C81:E81" si="11">C77/C79</f>
        <v>0.51599587203302366</v>
      </c>
      <c r="D81" s="21">
        <f t="shared" si="11"/>
        <v>0.43181818181818182</v>
      </c>
      <c r="E81" s="21">
        <f t="shared" si="11"/>
        <v>0.60024009603841544</v>
      </c>
      <c r="F81" s="21">
        <f>F77/F79</f>
        <v>0.234375</v>
      </c>
    </row>
    <row r="82" spans="1:6" x14ac:dyDescent="0.25">
      <c r="A82" s="13"/>
      <c r="B82" s="25"/>
      <c r="C82" s="13"/>
      <c r="D82" s="13"/>
      <c r="E82" s="13"/>
      <c r="F82" s="13"/>
    </row>
    <row r="83" spans="1:6" x14ac:dyDescent="0.25">
      <c r="B83" s="1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showGridLines="0" topLeftCell="A25" zoomScale="150" zoomScaleNormal="150" workbookViewId="0">
      <selection activeCell="G9" sqref="G9"/>
    </sheetView>
  </sheetViews>
  <sheetFormatPr defaultColWidth="11" defaultRowHeight="15.75" x14ac:dyDescent="0.25"/>
  <cols>
    <col min="1" max="1" width="27" bestFit="1" customWidth="1"/>
    <col min="2" max="2" width="11.75" customWidth="1"/>
  </cols>
  <sheetData>
    <row r="2" spans="1:6" x14ac:dyDescent="0.25">
      <c r="A2" s="2" t="s">
        <v>12</v>
      </c>
      <c r="B2" s="2" t="s">
        <v>41</v>
      </c>
      <c r="C2" s="2" t="s">
        <v>10</v>
      </c>
      <c r="D2" s="2" t="s">
        <v>11</v>
      </c>
      <c r="E2" s="2" t="s">
        <v>48</v>
      </c>
      <c r="F2" s="2" t="s">
        <v>40</v>
      </c>
    </row>
    <row r="3" spans="1:6" x14ac:dyDescent="0.25">
      <c r="A3" s="1" t="s">
        <v>13</v>
      </c>
      <c r="B3" s="1"/>
      <c r="C3" s="1"/>
      <c r="D3" s="1"/>
      <c r="E3" s="1"/>
      <c r="F3" s="1"/>
    </row>
    <row r="4" spans="1:6" x14ac:dyDescent="0.25">
      <c r="A4" t="s">
        <v>14</v>
      </c>
      <c r="B4" s="8">
        <f>'Q1 to Q3'!F9</f>
        <v>1.2819607843137255</v>
      </c>
      <c r="C4" s="28">
        <f>'Q1 to Q3'!F29</f>
        <v>1.4533333333333334</v>
      </c>
      <c r="D4" s="16">
        <f>'Q1 to Q3'!F38</f>
        <v>2.2000000000000002</v>
      </c>
      <c r="E4" s="16">
        <f>'Q1 to Q3'!F20</f>
        <v>0.45624999999999999</v>
      </c>
      <c r="F4" s="16">
        <f>'Q1 to Q3'!F46</f>
        <v>0.41666666666666669</v>
      </c>
    </row>
    <row r="5" spans="1:6" x14ac:dyDescent="0.25">
      <c r="A5" t="s">
        <v>15</v>
      </c>
      <c r="B5" s="9">
        <f>'Q1 to Q3'!F10</f>
        <v>0.25639215686274508</v>
      </c>
      <c r="C5" s="16">
        <f>'Q1 to Q3'!F30</f>
        <v>0.29066666666666668</v>
      </c>
      <c r="D5" s="16">
        <f>'Q1 to Q3'!F39</f>
        <v>0.44000000000000006</v>
      </c>
      <c r="E5" s="16">
        <f>'Q1 to Q3'!F21</f>
        <v>9.1249999999999998E-2</v>
      </c>
      <c r="F5" s="16">
        <f>'Q1 to Q3'!F47</f>
        <v>8.3333333333333343E-2</v>
      </c>
    </row>
    <row r="6" spans="1:6" x14ac:dyDescent="0.25">
      <c r="A6" t="s">
        <v>16</v>
      </c>
      <c r="B6" s="9">
        <f>'Q1 to Q3'!F11</f>
        <v>0.17940139017914536</v>
      </c>
      <c r="C6" s="16">
        <f>'Q1 to Q3'!F31</f>
        <v>0.19660637411460713</v>
      </c>
      <c r="D6" s="16">
        <f>'Q1 to Q3'!F40</f>
        <v>0.2619146889603865</v>
      </c>
      <c r="E6" s="16">
        <f>'Q1 to Q3'!F22</f>
        <v>7.8070562992907266E-2</v>
      </c>
      <c r="F6" s="16">
        <f>'Q1 to Q3'!F48</f>
        <v>7.2145025900850923E-2</v>
      </c>
    </row>
    <row r="7" spans="1:6" x14ac:dyDescent="0.25">
      <c r="A7" s="1" t="s">
        <v>17</v>
      </c>
      <c r="B7" s="1"/>
      <c r="C7" s="18"/>
      <c r="D7" s="18"/>
      <c r="E7" s="18"/>
      <c r="F7" s="18"/>
    </row>
    <row r="8" spans="1:6" x14ac:dyDescent="0.25">
      <c r="A8" t="s">
        <v>25</v>
      </c>
      <c r="B8" s="9">
        <f>'Q1 to Q3'!B82</f>
        <v>0</v>
      </c>
      <c r="C8" s="16">
        <f>'Q1 to Q3'!C66</f>
        <v>8.4375000000000006E-2</v>
      </c>
      <c r="D8" s="16">
        <f>'Q1 to Q3'!C65</f>
        <v>0.11025000000000001</v>
      </c>
      <c r="E8" s="16">
        <f>'Q1 to Q3'!C64</f>
        <v>5.5625000000000008E-2</v>
      </c>
      <c r="F8" s="16">
        <f>'Q1 to Q3'!C67</f>
        <v>7.0000000000000007E-2</v>
      </c>
    </row>
    <row r="9" spans="1:6" x14ac:dyDescent="0.25">
      <c r="A9" t="s">
        <v>26</v>
      </c>
      <c r="B9" s="11" t="s">
        <v>42</v>
      </c>
      <c r="C9" s="29" t="s">
        <v>42</v>
      </c>
      <c r="D9" s="29" t="s">
        <v>42</v>
      </c>
      <c r="E9" s="29" t="s">
        <v>61</v>
      </c>
      <c r="F9" s="29" t="s">
        <v>61</v>
      </c>
    </row>
    <row r="10" spans="1:6" x14ac:dyDescent="0.25">
      <c r="A10" s="1" t="s">
        <v>18</v>
      </c>
      <c r="B10" s="1"/>
      <c r="C10" s="18"/>
      <c r="D10" s="18"/>
      <c r="E10" s="18"/>
      <c r="F10" s="18"/>
    </row>
    <row r="11" spans="1:6" x14ac:dyDescent="0.25">
      <c r="A11" t="s">
        <v>19</v>
      </c>
      <c r="B11" s="8">
        <v>0.06</v>
      </c>
      <c r="C11" s="22">
        <v>0.15</v>
      </c>
      <c r="D11" s="22">
        <v>0.19</v>
      </c>
      <c r="E11" s="22">
        <v>0.05</v>
      </c>
      <c r="F11" s="22">
        <v>0.05</v>
      </c>
    </row>
    <row r="12" spans="1:6" x14ac:dyDescent="0.25">
      <c r="A12" t="s">
        <v>20</v>
      </c>
      <c r="B12">
        <v>0.94</v>
      </c>
      <c r="C12" s="13">
        <v>1.25</v>
      </c>
      <c r="D12" s="13">
        <v>1.7</v>
      </c>
      <c r="E12" s="13">
        <v>0.75</v>
      </c>
      <c r="F12" s="13">
        <v>1</v>
      </c>
    </row>
    <row r="13" spans="1:6" x14ac:dyDescent="0.25">
      <c r="A13" t="s">
        <v>21</v>
      </c>
      <c r="B13" s="5">
        <v>0.5</v>
      </c>
      <c r="C13" s="13">
        <v>0.45</v>
      </c>
      <c r="D13" s="13">
        <v>-0.3</v>
      </c>
      <c r="E13" s="13">
        <v>0.6</v>
      </c>
      <c r="F13" s="13">
        <v>1</v>
      </c>
    </row>
    <row r="14" spans="1:6" x14ac:dyDescent="0.25">
      <c r="A14" t="s">
        <v>23</v>
      </c>
      <c r="B14" s="10">
        <f>B11/B5</f>
        <v>0.23401651881309268</v>
      </c>
      <c r="C14" s="23">
        <f t="shared" ref="C14:F14" si="0">C11/C5</f>
        <v>0.51605504587155959</v>
      </c>
      <c r="D14" s="23">
        <f t="shared" si="0"/>
        <v>0.43181818181818177</v>
      </c>
      <c r="E14" s="23">
        <f t="shared" si="0"/>
        <v>0.54794520547945214</v>
      </c>
      <c r="F14" s="23">
        <f t="shared" si="0"/>
        <v>0.6</v>
      </c>
    </row>
    <row r="15" spans="1:6" x14ac:dyDescent="0.25">
      <c r="A15" s="3" t="s">
        <v>24</v>
      </c>
      <c r="B15" s="12">
        <f>B11/B6</f>
        <v>0.334445568900473</v>
      </c>
      <c r="C15" s="30">
        <f t="shared" ref="C15:F15" si="1">C11/C6</f>
        <v>0.76294576244288481</v>
      </c>
      <c r="D15" s="30">
        <f t="shared" si="1"/>
        <v>0.72542704937307545</v>
      </c>
      <c r="E15" s="30">
        <f t="shared" si="1"/>
        <v>0.6404462589124984</v>
      </c>
      <c r="F15" s="30">
        <f t="shared" si="1"/>
        <v>0.69304847251306168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Q1 to Q3</vt:lpstr>
      <vt:lpstr>Q4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Root</dc:creator>
  <cp:lastModifiedBy>VINNY</cp:lastModifiedBy>
  <dcterms:created xsi:type="dcterms:W3CDTF">2020-03-30T17:09:22Z</dcterms:created>
  <dcterms:modified xsi:type="dcterms:W3CDTF">2021-07-15T10:23:25Z</dcterms:modified>
</cp:coreProperties>
</file>